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4\205621 木島平村\"/>
    </mc:Choice>
  </mc:AlternateContent>
  <xr:revisionPtr revIDLastSave="0" documentId="13_ncr:1_{676DC188-5D14-4A47-9CC2-5D790C5AC863}" xr6:coauthVersionLast="36" xr6:coauthVersionMax="36" xr10:uidLastSave="{00000000-0000-0000-0000-000000000000}"/>
  <workbookProtection workbookAlgorithmName="SHA-512" workbookHashValue="dXdkZpee2cHCAxNayYGnL6uOFbUnyVvr375OfRfbS8WeY1rdbCv4mSpPNWETeAJgncCtBVefTdP13/KrCqVs/A==" workbookSaltValue="bSfZpvdZLhq99WLEmLXsV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<sst xmlns="http://schemas.openxmlformats.org/spreadsheetml/2006/main" count="236" uniqueCount="122">
  <si>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</si>
  <si>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</si>
  <si>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</si>
  <si>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</si>
  <si>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</si>
  <si>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</si>
  <si>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</si>
  <si>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</si>
  <si>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</si>
  <si>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</si>
  <si>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</si>
  <si>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</si>
  <si>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</si>
  <si>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</si>
  <si>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</si>
  <si>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</si>
  <si>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</si>
  <si>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</si>
  <si>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</si>
  <si>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</si>
  <si>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</si>
  <si>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</si>
  <si>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</si>
  <si>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</si>
  <si>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</si>
  <si>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</si>
  <si>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</si>
  <si>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</si>
  <si>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</si>
  <si>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</si>
  <si>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</si>
  <si>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</si>
  <si>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</si>
  <si>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</si>
  <si>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</si>
  <si>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</si>
  <si>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</si>
  <si>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</si>
  <si>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</si>
  <si>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</si>
  <si>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</si>
  <si>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</si>
  <si>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</si>
  <si>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</si>
  <si>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</si>
  <si>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</si>
  <si>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</si>
  <si>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</si>
  <si>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</si>
  <si>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</si>
  <si>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</si>
  <si>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</si>
  <si>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</si>
  <si>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</si>
  <si>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</si>
  <si>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</si>
  <si>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</si>
  <si>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</si>
  <si>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</si>
  <si>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</si>
  <si>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</si>
  <si>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</si>
  <si>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</si>
  <si>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</si>
  <si>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</si>
  <si>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</si>
  <si>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</si>
  <si>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</si>
  <si>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</si>
  <si>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</si>
  <si>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</si>
  <si>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</si>
  <si>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</si>
  <si>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</si>
  <si>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</si>
  <si>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</si>
  <si>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</si>
  <si>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</si>
  <si>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</si>
  <si>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</si>
  <si>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</si>
  <si>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</si>
  <si>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</si>
  <si>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</si>
  <si>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</si>
  <si>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</si>
  <si>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</si>
  <si>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</si>
  <si>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</si>
  <si>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</si>
  <si>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</si>
  <si>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</si>
  <si>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</si>
  <si>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</si>
  <si>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</si>
  <si>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</si>
  <si>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</si>
  <si>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</si>
  <si>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</si>
  <si>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</si>
  <si>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</si>
  <si>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</si>
  <si>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</si>
  <si>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</si>
  <si>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</si>
  <si>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</si>
  <si>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</si>
  <si>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</si>
  <si>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</si>
  <si>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</si>
  <si>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</si>
  <si>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</si>
  <si>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</si>
  <si>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</si>
  <si>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</si>
  <si>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</si>
  <si>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</si>
  <si>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</si>
  <si>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</si>
  <si>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供用開始から25年を経過しており、これまで大規模改修や更新工事を行っていないため、③管渠改善率は進捗していますん。
　今後は、一層管渠、処理場ともに老朽化が進むため、適時適切な修繕を行うことで機能維持を図りつつ、計画的な更新を進めることが課題となっています。</t>
    <rPh sb="1" eb="3">
      <t>キョウヨウ</t>
    </rPh>
    <rPh sb="3" eb="5">
      <t>カイシ</t>
    </rPh>
    <rPh sb="9" eb="10">
      <t>ネン</t>
    </rPh>
    <rPh sb="11" eb="13">
      <t>ケイカ</t>
    </rPh>
    <rPh sb="22" eb="25">
      <t>ダイキボ</t>
    </rPh>
    <rPh sb="25" eb="27">
      <t>カイシュウ</t>
    </rPh>
    <rPh sb="28" eb="30">
      <t>コウシン</t>
    </rPh>
    <rPh sb="30" eb="32">
      <t>コウジ</t>
    </rPh>
    <rPh sb="33" eb="34">
      <t>オコナ</t>
    </rPh>
    <rPh sb="43" eb="45">
      <t>カンキョ</t>
    </rPh>
    <rPh sb="45" eb="47">
      <t>カイゼン</t>
    </rPh>
    <rPh sb="47" eb="48">
      <t>リツ</t>
    </rPh>
    <rPh sb="49" eb="51">
      <t>シンチョク</t>
    </rPh>
    <rPh sb="60" eb="62">
      <t>コンゴ</t>
    </rPh>
    <rPh sb="64" eb="66">
      <t>イッソウ</t>
    </rPh>
    <rPh sb="66" eb="68">
      <t>カンキョ</t>
    </rPh>
    <rPh sb="69" eb="72">
      <t>ショリジョウ</t>
    </rPh>
    <rPh sb="75" eb="78">
      <t>ロウキュウカ</t>
    </rPh>
    <rPh sb="79" eb="80">
      <t>スス</t>
    </rPh>
    <rPh sb="84" eb="86">
      <t>テキジ</t>
    </rPh>
    <rPh sb="86" eb="88">
      <t>テキセツ</t>
    </rPh>
    <rPh sb="89" eb="91">
      <t>シュウゼン</t>
    </rPh>
    <rPh sb="92" eb="93">
      <t>オコナ</t>
    </rPh>
    <rPh sb="97" eb="99">
      <t>キノウ</t>
    </rPh>
    <rPh sb="99" eb="101">
      <t>イジ</t>
    </rPh>
    <rPh sb="102" eb="103">
      <t>ハカ</t>
    </rPh>
    <rPh sb="107" eb="110">
      <t>ケイカクテキ</t>
    </rPh>
    <rPh sb="111" eb="113">
      <t>コウシン</t>
    </rPh>
    <rPh sb="114" eb="115">
      <t>スス</t>
    </rPh>
    <rPh sb="120" eb="122">
      <t>カダイ</t>
    </rPh>
    <phoneticPr fontId="4"/>
  </si>
  <si>
    <t>　農業集落排水事業では、①収益的収支比率は99.88%と前年に比べて1.26ポイント上昇しましたが、依然として100％を下回り単年度の収支では赤字状態が続いています。
　また、⑤経費回収率は4.35ポイント低下して直近５年間で最低となり、⑥汚水処理原価も前年より38.57円低くなったものの全国平均及び類似団体平均を大きく上回る水準となっています。加えて、④企業債残高対事業規模比率が前年より低下したものの非常に高い数値（2934.05％）となっていることから、収支状況の改善などを目的として令和2年度に使用料の改定（基本使用料の引き上げ）を実施したものの、依然として使用料収入で経費を賄うことができず、一般会計からの繰入金に依存している状態となっています。
　一方、⑦施設利用率は平均を大きく下回っており、処理区域が村内でも小規模な集落にあること、処理区域内人口が減り続けていることなどが主な要因と考えられます。
　また水洗化率も平均を下回っていますが、高齢者世帯等経済的理由から加入が困難な世帯が残っていることから、今後の加入率上昇も見込めない状況にあります。</t>
    <rPh sb="1" eb="3">
      <t>ノウギョウ</t>
    </rPh>
    <rPh sb="3" eb="5">
      <t>シュウラク</t>
    </rPh>
    <rPh sb="5" eb="7">
      <t>ハイスイ</t>
    </rPh>
    <rPh sb="7" eb="9">
      <t>ジギョウ</t>
    </rPh>
    <rPh sb="13" eb="16">
      <t>シュウエキテキ</t>
    </rPh>
    <rPh sb="16" eb="18">
      <t>シュウシ</t>
    </rPh>
    <rPh sb="18" eb="20">
      <t>ヒリツ</t>
    </rPh>
    <rPh sb="42" eb="44">
      <t>ジョウショウ</t>
    </rPh>
    <rPh sb="50" eb="52">
      <t>イゼン</t>
    </rPh>
    <rPh sb="60" eb="62">
      <t>シタマワ</t>
    </rPh>
    <rPh sb="63" eb="66">
      <t>タンネンド</t>
    </rPh>
    <rPh sb="67" eb="69">
      <t>シュウシ</t>
    </rPh>
    <rPh sb="71" eb="73">
      <t>アカジ</t>
    </rPh>
    <rPh sb="73" eb="75">
      <t>ジョウタイ</t>
    </rPh>
    <rPh sb="76" eb="77">
      <t>ツヅ</t>
    </rPh>
    <rPh sb="89" eb="91">
      <t>ケイヒ</t>
    </rPh>
    <rPh sb="91" eb="93">
      <t>カイシュウ</t>
    </rPh>
    <rPh sb="93" eb="94">
      <t>リツ</t>
    </rPh>
    <rPh sb="103" eb="105">
      <t>テイカ</t>
    </rPh>
    <rPh sb="107" eb="109">
      <t>チョッキン</t>
    </rPh>
    <rPh sb="110" eb="112">
      <t>ネンカン</t>
    </rPh>
    <rPh sb="113" eb="114">
      <t>モット</t>
    </rPh>
    <rPh sb="114" eb="115">
      <t>テイ</t>
    </rPh>
    <rPh sb="120" eb="122">
      <t>オスイ</t>
    </rPh>
    <rPh sb="122" eb="124">
      <t>ショリ</t>
    </rPh>
    <rPh sb="124" eb="126">
      <t>ゲンカ</t>
    </rPh>
    <rPh sb="127" eb="129">
      <t>ゼンネン</t>
    </rPh>
    <rPh sb="136" eb="137">
      <t>エン</t>
    </rPh>
    <rPh sb="137" eb="138">
      <t>ヒク</t>
    </rPh>
    <rPh sb="164" eb="166">
      <t>スイジュン</t>
    </rPh>
    <rPh sb="174" eb="175">
      <t>クワ</t>
    </rPh>
    <rPh sb="279" eb="281">
      <t>イゼン</t>
    </rPh>
    <rPh sb="285" eb="288">
      <t>シヨウリョウ</t>
    </rPh>
    <rPh sb="288" eb="290">
      <t>シュウニュウ</t>
    </rPh>
    <rPh sb="291" eb="293">
      <t>ケイヒ</t>
    </rPh>
    <rPh sb="294" eb="295">
      <t>マカナ</t>
    </rPh>
    <rPh sb="303" eb="305">
      <t>イッパン</t>
    </rPh>
    <rPh sb="305" eb="307">
      <t>カイケイ</t>
    </rPh>
    <rPh sb="310" eb="312">
      <t>クリイレ</t>
    </rPh>
    <rPh sb="312" eb="313">
      <t>キン</t>
    </rPh>
    <rPh sb="314" eb="316">
      <t>イゾン</t>
    </rPh>
    <rPh sb="320" eb="322">
      <t>ジョウタイ</t>
    </rPh>
    <phoneticPr fontId="4"/>
  </si>
  <si>
    <t>　上記の分析から、農業集落排水事業の経営状態は健全な状態にあるとはいえず、処理区域内の人口減少や水洗化率（新規加入）の伸び悩みに加え、新型コロナウイルス感染症拡大の影響による使用料収入の減少、老朽化が進んでいく管渠及び処理場などの施設維持管理や更新費用の増加、歳出の多くを占める公債費（地方債元利償還金）の負担などにより、経営状態が一層悪化することも考えられます。
　このため、更なる経費の節減に努め、経営基盤の安定強化（企業会計の適用、下水道事業との統合など）に向けた対策に取り組む必要があります。</t>
    <rPh sb="1" eb="3">
      <t>ジョウキ</t>
    </rPh>
    <rPh sb="9" eb="11">
      <t>ノウギョウ</t>
    </rPh>
    <rPh sb="11" eb="13">
      <t>シュウラク</t>
    </rPh>
    <rPh sb="13" eb="15">
      <t>ハイスイ</t>
    </rPh>
    <rPh sb="15" eb="17">
      <t>ジギョウ</t>
    </rPh>
    <rPh sb="18" eb="20">
      <t>ケイエイ</t>
    </rPh>
    <rPh sb="20" eb="22">
      <t>ジョウタイ</t>
    </rPh>
    <rPh sb="23" eb="25">
      <t>ケンゼン</t>
    </rPh>
    <rPh sb="26" eb="28">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</si>
</sst>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4F-45A2-BD43-56B7452C7D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04F-45A2-BD43-56B7452C7D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12.72</c:v>
                </c:pt>
                <c:pt idx="1">
                  <c:v>12.72</c:v>
                </c:pt>
                <c:pt idx="2">
                  <c:v>12.72</c:v>
                </c:pt>
                <c:pt idx="3">
                  <c:v>12.72</c:v>
                </c:pt>
                <c:pt idx="4">
                  <c:v>12.72</c:v>
                </c:pt>
              </c:numCache>
            </c:numRef>
          </c:val>
          <c:extLst>
            <c:ext xmlns:c16="http://schemas.microsoft.com/office/drawing/2014/chart" uri="{C3380CC4-5D6E-409C-BE32-E72D297353CC}">
              <c16:uniqueId val="{00000000-DAFF-42AB-A818-A24272642A3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AFF-42AB-A818-A24272642A3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79.5</c:v>
                </c:pt>
                <c:pt idx="1">
                  <c:v>79.11</c:v>
                </c:pt>
                <c:pt idx="2">
                  <c:v>78.709999999999994</c:v>
                </c:pt>
                <c:pt idx="3">
                  <c:v>78.95</c:v>
                </c:pt>
                <c:pt idx="4">
                  <c:v>79.19</c:v>
                </c:pt>
              </c:numCache>
            </c:numRef>
          </c:val>
          <c:extLst>
            <c:ext xmlns:c16="http://schemas.microsoft.com/office/drawing/2014/chart" uri="{C3380CC4-5D6E-409C-BE32-E72D297353CC}">
              <c16:uniqueId val="{00000000-3CF6-4DB7-88A7-E5940A9FD4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CF6-4DB7-88A7-E5940A9FD4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98.39</c:v>
                </c:pt>
                <c:pt idx="1">
                  <c:v>99.45</c:v>
                </c:pt>
                <c:pt idx="2">
                  <c:v>99.72</c:v>
                </c:pt>
                <c:pt idx="3">
                  <c:v>98.62</c:v>
                </c:pt>
                <c:pt idx="4">
                  <c:v>99.88</c:v>
                </c:pt>
              </c:numCache>
            </c:numRef>
          </c:val>
          <c:extLst>
            <c:ext xmlns:c16="http://schemas.microsoft.com/office/drawing/2014/chart" uri="{C3380CC4-5D6E-409C-BE32-E72D297353CC}">
              <c16:uniqueId val="{00000000-6476-4DB4-A920-23487316F78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76-4DB4-A920-23487316F78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3F-4B0B-A18C-669978BEFC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3F-4B0B-A18C-669978BEFC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B3-4B4B-A7E1-FC17F4DD076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B3-4B4B-A7E1-FC17F4DD076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F9-4E3C-BC6D-9C90669B1D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F9-4E3C-BC6D-9C90669B1D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29-4116-A207-A50080CF3F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29-4116-A207-A50080CF3F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5174.24</c:v>
                </c:pt>
                <c:pt idx="1">
                  <c:v>4398.6499999999996</c:v>
                </c:pt>
                <c:pt idx="2">
                  <c:v>3709.34</c:v>
                </c:pt>
                <c:pt idx="3">
                  <c:v>3296.28</c:v>
                </c:pt>
                <c:pt idx="4">
                  <c:v>2934.05</c:v>
                </c:pt>
              </c:numCache>
            </c:numRef>
          </c:val>
          <c:extLst>
            <c:ext xmlns:c16="http://schemas.microsoft.com/office/drawing/2014/chart" uri="{C3380CC4-5D6E-409C-BE32-E72D297353CC}">
              <c16:uniqueId val="{00000000-795F-49DB-9FC9-22D4781321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795F-49DB-9FC9-22D4781321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45.26</c:v>
                </c:pt>
                <c:pt idx="1">
                  <c:v>46.8</c:v>
                </c:pt>
                <c:pt idx="2">
                  <c:v>48.6</c:v>
                </c:pt>
                <c:pt idx="3">
                  <c:v>40.5</c:v>
                </c:pt>
                <c:pt idx="4">
                  <c:v>36.15</c:v>
                </c:pt>
              </c:numCache>
            </c:numRef>
          </c:val>
          <c:extLst>
            <c:ext xmlns:c16="http://schemas.microsoft.com/office/drawing/2014/chart" uri="{C3380CC4-5D6E-409C-BE32-E72D297353CC}">
              <c16:uniqueId val="{00000000-D598-4910-BF65-EA3712882B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D598-4910-BF65-EA3712882B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532.55999999999995</c:v>
                </c:pt>
                <c:pt idx="1">
                  <c:v>478.01</c:v>
                </c:pt>
                <c:pt idx="2">
                  <c:v>423.95</c:v>
                </c:pt>
                <c:pt idx="3">
                  <c:v>605.59</c:v>
                </c:pt>
                <c:pt idx="4">
                  <c:v>567.02</c:v>
                </c:pt>
              </c:numCache>
            </c:numRef>
          </c:val>
          <c:extLst>
            <c:ext xmlns:c16="http://schemas.microsoft.com/office/drawing/2014/chart" uri="{C3380CC4-5D6E-409C-BE32-E72D297353CC}">
              <c16:uniqueId val="{00000000-FF7F-4345-9072-0902392A1A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FF7F-4345-9072-0902392A1A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G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木島平村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4508</v>
      </c>
      <c r="AM8" s="37"/>
      <c r="AN8" s="37"/>
      <c r="AO8" s="37"/>
      <c r="AP8" s="37"/>
      <c r="AQ8" s="37"/>
      <c r="AR8" s="37"/>
      <c r="AS8" s="37"/>
      <c r="AT8" s="38">
        <f>データ!T6</f>
        <v>99.32</v>
      </c>
      <c r="AU8" s="38"/>
      <c r="AV8" s="38"/>
      <c r="AW8" s="38"/>
      <c r="AX8" s="38"/>
      <c r="AY8" s="38"/>
      <c r="AZ8" s="38"/>
      <c r="BA8" s="38"/>
      <c r="BB8" s="38">
        <f>データ!U6</f>
        <v>45.39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3.32</v>
      </c>
      <c r="Q10" s="38"/>
      <c r="R10" s="38"/>
      <c r="S10" s="38"/>
      <c r="T10" s="38"/>
      <c r="U10" s="38"/>
      <c r="V10" s="38"/>
      <c r="W10" s="38">
        <f>データ!Q6</f>
        <v>160.13999999999999</v>
      </c>
      <c r="X10" s="38"/>
      <c r="Y10" s="38"/>
      <c r="Z10" s="38"/>
      <c r="AA10" s="38"/>
      <c r="AB10" s="38"/>
      <c r="AC10" s="38"/>
      <c r="AD10" s="37">
        <f>データ!R6</f>
        <v>4070</v>
      </c>
      <c r="AE10" s="37"/>
      <c r="AF10" s="37"/>
      <c r="AG10" s="37"/>
      <c r="AH10" s="37"/>
      <c r="AI10" s="37"/>
      <c r="AJ10" s="37"/>
      <c r="AK10" s="2"/>
      <c r="AL10" s="37">
        <f>データ!V6</f>
        <v>149</v>
      </c>
      <c r="AM10" s="37"/>
      <c r="AN10" s="37"/>
      <c r="AO10" s="37"/>
      <c r="AP10" s="37"/>
      <c r="AQ10" s="37"/>
      <c r="AR10" s="37"/>
      <c r="AS10" s="37"/>
      <c r="AT10" s="38">
        <f>データ!W6</f>
        <v>0.16</v>
      </c>
      <c r="AU10" s="38"/>
      <c r="AV10" s="38"/>
      <c r="AW10" s="38"/>
      <c r="AX10" s="38"/>
      <c r="AY10" s="38"/>
      <c r="AZ10" s="38"/>
      <c r="BA10" s="38"/>
      <c r="BB10" s="38">
        <f>データ!X6</f>
        <v>931.25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46</v>
      </c>
      <c r="O86" s="12" t="str">
        <f>データ!EO6</f>
        <v>【0.03】</v>
      </c>
    </row>
  </sheetData>
  <sheetProtection algorithmName="SHA-512" hashValue="qvACA/mzNiAHZrOcT/214EVm4MKP6iN2pmtEd6/GOnUvtB8mm4M5BRhk2STx9Lu1vNAbJ1lVqPoh9rtd/DO2BQ==" saltValue="Ep7agSLos0qjdqR4Ib9Hu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2021</v>
      </c>
      <c r="C6" s="19">
        <f t="shared" ref="C6:X6" si="3">C7</f>
        <v>205621</v>
      </c>
      <c r="D6" s="19">
        <f t="shared" si="3"/>
        <v>47</v>
      </c>
      <c r="E6" s="19">
        <f t="shared" si="3"/>
        <v>17</v>
      </c>
      <c r="F6" s="19">
        <f t="shared" si="3"/>
        <v>5</v>
      </c>
      <c r="G6" s="19">
        <f t="shared" si="3"/>
        <v>0</v>
      </c>
      <c r="H6" s="19" t="str">
        <f t="shared" si="3"/>
        <v>長野県　木島平村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3.32</v>
      </c>
      <c r="Q6" s="20">
        <f t="shared" si="3"/>
        <v>160.13999999999999</v>
      </c>
      <c r="R6" s="20">
        <f t="shared" si="3"/>
        <v>4070</v>
      </c>
      <c r="S6" s="20">
        <f t="shared" si="3"/>
        <v>4508</v>
      </c>
      <c r="T6" s="20">
        <f t="shared" si="3"/>
        <v>99.32</v>
      </c>
      <c r="U6" s="20">
        <f t="shared" si="3"/>
        <v>45.39</v>
      </c>
      <c r="V6" s="20">
        <f t="shared" si="3"/>
        <v>149</v>
      </c>
      <c r="W6" s="20">
        <f t="shared" si="3"/>
        <v>0.16</v>
      </c>
      <c r="X6" s="20">
        <f t="shared" si="3"/>
        <v>931.25</v>
      </c>
      <c r="Y6" s="21">
        <f>IF(Y7="",NA(),Y7)</f>
        <v>98.39</v>
      </c>
      <c r="Z6" s="21">
        <f t="shared" ref="Z6:AH6" si="4">IF(Z7="",NA(),Z7)</f>
        <v>99.45</v>
      </c>
      <c r="AA6" s="21">
        <f t="shared" si="4"/>
        <v>99.72</v>
      </c>
      <c r="AB6" s="21">
        <f t="shared" si="4"/>
        <v>98.62</v>
      </c>
      <c r="AC6" s="21">
        <f t="shared" si="4"/>
        <v>99.88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5174.24</v>
      </c>
      <c r="BG6" s="21">
        <f t="shared" ref="BG6:BO6" si="7">IF(BG7="",NA(),BG7)</f>
        <v>4398.6499999999996</v>
      </c>
      <c r="BH6" s="21">
        <f t="shared" si="7"/>
        <v>3709.34</v>
      </c>
      <c r="BI6" s="21">
        <f t="shared" si="7"/>
        <v>3296.28</v>
      </c>
      <c r="BJ6" s="21">
        <f t="shared" si="7"/>
        <v>2934.05</v>
      </c>
      <c r="BK6" s="21">
        <f t="shared" si="7"/>
        <v>855.8</v>
      </c>
      <c r="BL6" s="21">
        <f t="shared" si="7"/>
        <v>789.46</v>
      </c>
      <c r="BM6" s="21">
        <f t="shared" si="7"/>
        <v>826.83</v>
      </c>
      <c r="BN6" s="21">
        <f t="shared" si="7"/>
        <v>867.83</v>
      </c>
      <c r="BO6" s="21">
        <f t="shared" si="7"/>
        <v>791.76</v>
      </c>
      <c r="BP6" s="20" t="str">
        <f>IF(BP7="","",IF(BP7="-","【-】","【"&amp;SUBSTITUTE(TEXT(BP7,"#,##0.00"),"-","△")&amp;"】"))</f>
        <v>【786.37】</v>
      </c>
      <c r="BQ6" s="21">
        <f>IF(BQ7="",NA(),BQ7)</f>
        <v>45.26</v>
      </c>
      <c r="BR6" s="21">
        <f t="shared" ref="BR6:BZ6" si="8">IF(BR7="",NA(),BR7)</f>
        <v>46.8</v>
      </c>
      <c r="BS6" s="21">
        <f t="shared" si="8"/>
        <v>48.6</v>
      </c>
      <c r="BT6" s="21">
        <f t="shared" si="8"/>
        <v>40.5</v>
      </c>
      <c r="BU6" s="21">
        <f t="shared" si="8"/>
        <v>36.15</v>
      </c>
      <c r="BV6" s="21">
        <f t="shared" si="8"/>
        <v>59.8</v>
      </c>
      <c r="BW6" s="21">
        <f t="shared" si="8"/>
        <v>57.77</v>
      </c>
      <c r="BX6" s="21">
        <f t="shared" si="8"/>
        <v>57.31</v>
      </c>
      <c r="BY6" s="21">
        <f t="shared" si="8"/>
        <v>57.08</v>
      </c>
      <c r="BZ6" s="21">
        <f t="shared" si="8"/>
        <v>56.26</v>
      </c>
      <c r="CA6" s="20" t="str">
        <f>IF(CA7="","",IF(CA7="-","【-】","【"&amp;SUBSTITUTE(TEXT(CA7,"#,##0.00"),"-","△")&amp;"】"))</f>
        <v>【60.65】</v>
      </c>
      <c r="CB6" s="21">
        <f>IF(CB7="",NA(),CB7)</f>
        <v>532.55999999999995</v>
      </c>
      <c r="CC6" s="21">
        <f t="shared" ref="CC6:CK6" si="9">IF(CC7="",NA(),CC7)</f>
        <v>478.01</v>
      </c>
      <c r="CD6" s="21">
        <f t="shared" si="9"/>
        <v>423.95</v>
      </c>
      <c r="CE6" s="21">
        <f t="shared" si="9"/>
        <v>605.59</v>
      </c>
      <c r="CF6" s="21">
        <f t="shared" si="9"/>
        <v>567.02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12.72</v>
      </c>
      <c r="CN6" s="21">
        <f t="shared" ref="CN6:CV6" si="10">IF(CN7="",NA(),CN7)</f>
        <v>12.72</v>
      </c>
      <c r="CO6" s="21">
        <f t="shared" si="10"/>
        <v>12.72</v>
      </c>
      <c r="CP6" s="21">
        <f t="shared" si="10"/>
        <v>12.72</v>
      </c>
      <c r="CQ6" s="21">
        <f t="shared" si="10"/>
        <v>12.72</v>
      </c>
      <c r="CR6" s="21">
        <f t="shared" si="10"/>
        <v>51.75</v>
      </c>
      <c r="CS6" s="21">
        <f t="shared" si="10"/>
        <v>50.68</v>
      </c>
      <c r="CT6" s="21">
        <f t="shared" si="10"/>
        <v>50.14</v>
      </c>
      <c r="CU6" s="21">
        <f t="shared" si="10"/>
        <v>54.83</v>
      </c>
      <c r="CV6" s="21">
        <f t="shared" si="10"/>
        <v>66.53</v>
      </c>
      <c r="CW6" s="20" t="str">
        <f>IF(CW7="","",IF(CW7="-","【-】","【"&amp;SUBSTITUTE(TEXT(CW7,"#,##0.00"),"-","△")&amp;"】"))</f>
        <v>【61.14】</v>
      </c>
      <c r="CX6" s="21">
        <f>IF(CX7="",NA(),CX7)</f>
        <v>79.5</v>
      </c>
      <c r="CY6" s="21">
        <f t="shared" ref="CY6:DG6" si="11">IF(CY7="",NA(),CY7)</f>
        <v>79.11</v>
      </c>
      <c r="CZ6" s="21">
        <f t="shared" si="11"/>
        <v>78.709999999999994</v>
      </c>
      <c r="DA6" s="21">
        <f t="shared" si="11"/>
        <v>78.95</v>
      </c>
      <c r="DB6" s="21">
        <f t="shared" si="11"/>
        <v>79.19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205621</v>
      </c>
      <c r="D7" s="23">
        <v>47</v>
      </c>
      <c r="E7" s="23">
        <v>17</v>
      </c>
      <c r="F7" s="23">
        <v>5</v>
      </c>
      <c r="G7" s="23">
        <v>0</v>
      </c>
      <c r="H7" s="23" t="s">
        <v>100</v>
      </c>
      <c r="I7" s="23" t="s">
        <v>101</v>
      </c>
      <c r="J7" s="23" t="s">
        <v>102</v>
      </c>
      <c r="K7" s="23" t="s">
        <v>103</v>
      </c>
      <c r="L7" s="23" t="s">
        <v>104</v>
      </c>
      <c r="M7" s="23" t="s">
        <v>105</v>
      </c>
      <c r="N7" s="24" t="s">
        <v>106</v>
      </c>
      <c r="O7" s="24" t="s">
        <v>107</v>
      </c>
      <c r="P7" s="24">
        <v>3.32</v>
      </c>
      <c r="Q7" s="24">
        <v>160.13999999999999</v>
      </c>
      <c r="R7" s="24">
        <v>4070</v>
      </c>
      <c r="S7" s="24">
        <v>4508</v>
      </c>
      <c r="T7" s="24">
        <v>99.32</v>
      </c>
      <c r="U7" s="24">
        <v>45.39</v>
      </c>
      <c r="V7" s="24">
        <v>149</v>
      </c>
      <c r="W7" s="24">
        <v>0.16</v>
      </c>
      <c r="X7" s="24">
        <v>931.25</v>
      </c>
      <c r="Y7" s="24">
        <v>98.39</v>
      </c>
      <c r="Z7" s="24">
        <v>99.45</v>
      </c>
      <c r="AA7" s="24">
        <v>99.72</v>
      </c>
      <c r="AB7" s="24">
        <v>98.62</v>
      </c>
      <c r="AC7" s="24">
        <v>99.88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5174.24</v>
      </c>
      <c r="BG7" s="24">
        <v>4398.6499999999996</v>
      </c>
      <c r="BH7" s="24">
        <v>3709.34</v>
      </c>
      <c r="BI7" s="24">
        <v>3296.28</v>
      </c>
      <c r="BJ7" s="24">
        <v>2934.05</v>
      </c>
      <c r="BK7" s="24">
        <v>855.8</v>
      </c>
      <c r="BL7" s="24">
        <v>789.46</v>
      </c>
      <c r="BM7" s="24">
        <v>826.83</v>
      </c>
      <c r="BN7" s="24">
        <v>867.83</v>
      </c>
      <c r="BO7" s="24">
        <v>791.76</v>
      </c>
      <c r="BP7" s="24">
        <v>786.37</v>
      </c>
      <c r="BQ7" s="24">
        <v>45.26</v>
      </c>
      <c r="BR7" s="24">
        <v>46.8</v>
      </c>
      <c r="BS7" s="24">
        <v>48.6</v>
      </c>
      <c r="BT7" s="24">
        <v>40.5</v>
      </c>
      <c r="BU7" s="24">
        <v>36.15</v>
      </c>
      <c r="BV7" s="24">
        <v>59.8</v>
      </c>
      <c r="BW7" s="24">
        <v>57.77</v>
      </c>
      <c r="BX7" s="24">
        <v>57.31</v>
      </c>
      <c r="BY7" s="24">
        <v>57.08</v>
      </c>
      <c r="BZ7" s="24">
        <v>56.26</v>
      </c>
      <c r="CA7" s="24">
        <v>60.65</v>
      </c>
      <c r="CB7" s="24">
        <v>532.55999999999995</v>
      </c>
      <c r="CC7" s="24">
        <v>478.01</v>
      </c>
      <c r="CD7" s="24">
        <v>423.95</v>
      </c>
      <c r="CE7" s="24">
        <v>605.59</v>
      </c>
      <c r="CF7" s="24">
        <v>567.02</v>
      </c>
      <c r="CG7" s="24">
        <v>263.76</v>
      </c>
      <c r="CH7" s="24">
        <v>274.35000000000002</v>
      </c>
      <c r="CI7" s="24">
        <v>273.52</v>
      </c>
      <c r="CJ7" s="24">
        <v>274.99</v>
      </c>
      <c r="CK7" s="24">
        <v>282.08999999999997</v>
      </c>
      <c r="CL7" s="24">
        <v>256.97000000000003</v>
      </c>
      <c r="CM7" s="24">
        <v>12.72</v>
      </c>
      <c r="CN7" s="24">
        <v>12.72</v>
      </c>
      <c r="CO7" s="24">
        <v>12.72</v>
      </c>
      <c r="CP7" s="24">
        <v>12.72</v>
      </c>
      <c r="CQ7" s="24">
        <v>12.72</v>
      </c>
      <c r="CR7" s="24">
        <v>51.75</v>
      </c>
      <c r="CS7" s="24">
        <v>50.68</v>
      </c>
      <c r="CT7" s="24">
        <v>50.14</v>
      </c>
      <c r="CU7" s="24">
        <v>54.83</v>
      </c>
      <c r="CV7" s="24">
        <v>66.53</v>
      </c>
      <c r="CW7" s="24">
        <v>61.14</v>
      </c>
      <c r="CX7" s="24">
        <v>79.5</v>
      </c>
      <c r="CY7" s="24">
        <v>79.11</v>
      </c>
      <c r="CZ7" s="24">
        <v>78.709999999999994</v>
      </c>
      <c r="DA7" s="24">
        <v>78.95</v>
      </c>
      <c r="DB7" s="24">
        <v>79.19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113</v>
      </c>
    </row>
    <row r="12" spans="1:145" x14ac:dyDescent="0.15">
      <c r="B12">
        <v>1</v>
      </c>
      <c r="C12">
        <v>1</v>
      </c>
      <c r="D12">
        <v>1</v>
      </c>
      <c r="E12">
        <v>2</v>
      </c>
      <c r="F12">
        <v>3</v>
      </c>
      <c r="G12" t="s">
        <v>114</v>
      </c>
    </row>
    <row r="13" spans="1:145" x14ac:dyDescent="0.15">
      <c r="B13" t="s">
        <v>115</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dcterms:created xsi:type="dcterms:W3CDTF">2023-01-13T00:02:00Z</dcterms:created>
  <dcterms:modified xsi:type="dcterms:W3CDTF">2023-02-09T01:33:24Z</dcterms:modified>
  <cp:category/>
</cp:coreProperties>
</file>